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fabian/Msc AI/Eportfolio/research-methods/Unit 8 exercises/Exercise 8 Results/"/>
    </mc:Choice>
  </mc:AlternateContent>
  <xr:revisionPtr revIDLastSave="0" documentId="13_ncr:1_{1BD03227-33C2-BB42-8417-A0313819DF15}" xr6:coauthVersionLast="47" xr6:coauthVersionMax="47" xr10:uidLastSave="{00000000-0000-0000-0000-000000000000}"/>
  <bookViews>
    <workbookView xWindow="0" yWindow="500" windowWidth="51200" windowHeight="28300" activeTab="2" xr2:uid="{00000000-000D-0000-FFFF-FFFF00000000}"/>
  </bookViews>
  <sheets>
    <sheet name="Exercise 8.1 - Brand Charts" sheetId="1" r:id="rId1"/>
    <sheet name="Exercise 8.2 - Heather Chart" sheetId="2" r:id="rId2"/>
    <sheet name="Exercise 8.3 - Diet Histogram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3" l="1"/>
  <c r="I23" i="3"/>
  <c r="I22" i="3"/>
  <c r="I21" i="3"/>
  <c r="I20" i="3"/>
  <c r="I19" i="3"/>
  <c r="F19" i="3"/>
  <c r="F20" i="3" s="1"/>
  <c r="I18" i="3"/>
  <c r="F18" i="3"/>
  <c r="I17" i="3"/>
  <c r="F17" i="3"/>
  <c r="I16" i="3"/>
  <c r="F16" i="3"/>
  <c r="F15" i="3"/>
  <c r="I11" i="3"/>
  <c r="I10" i="3"/>
  <c r="I9" i="3"/>
  <c r="I8" i="3"/>
  <c r="F8" i="3"/>
  <c r="F9" i="3" s="1"/>
  <c r="I7" i="3"/>
  <c r="F7" i="3"/>
  <c r="I6" i="3"/>
  <c r="F6" i="3"/>
  <c r="I5" i="3"/>
  <c r="F5" i="3"/>
  <c r="F4" i="3"/>
  <c r="C16" i="2"/>
  <c r="B16" i="2"/>
  <c r="C15" i="2"/>
  <c r="B15" i="2"/>
  <c r="C14" i="2"/>
  <c r="C17" i="2" s="1"/>
  <c r="C9" i="2"/>
  <c r="B9" i="2"/>
  <c r="B14" i="2" s="1"/>
  <c r="B17" i="2" s="1"/>
  <c r="F8" i="1"/>
  <c r="E8" i="1"/>
  <c r="F7" i="1"/>
  <c r="E7" i="1"/>
  <c r="F6" i="1"/>
  <c r="E6" i="1"/>
  <c r="I25" i="3" l="1"/>
  <c r="K16" i="3" s="1"/>
  <c r="I12" i="3"/>
  <c r="K5" i="3"/>
  <c r="F9" i="1"/>
  <c r="F14" i="1" s="1"/>
  <c r="E9" i="1"/>
  <c r="E14" i="1" s="1"/>
  <c r="K17" i="3" l="1"/>
  <c r="K18" i="3"/>
  <c r="K19" i="3"/>
  <c r="K20" i="3"/>
  <c r="K21" i="3"/>
  <c r="K22" i="3"/>
  <c r="K23" i="3"/>
  <c r="K24" i="3"/>
  <c r="K6" i="3"/>
  <c r="K12" i="3" s="1"/>
  <c r="K7" i="3"/>
  <c r="K8" i="3"/>
  <c r="K9" i="3"/>
  <c r="K10" i="3"/>
  <c r="K11" i="3"/>
  <c r="F15" i="1"/>
  <c r="F16" i="1"/>
  <c r="E15" i="1"/>
  <c r="E17" i="1" s="1"/>
  <c r="E16" i="1"/>
  <c r="K25" i="3" l="1"/>
  <c r="F17" i="1"/>
</calcChain>
</file>

<file path=xl/sharedStrings.xml><?xml version="1.0" encoding="utf-8"?>
<sst xmlns="http://schemas.openxmlformats.org/spreadsheetml/2006/main" count="329" uniqueCount="38">
  <si>
    <t>EXERCISE 8.1 - BRAND PREFERENCES BAR CHARTS</t>
  </si>
  <si>
    <t>Area</t>
  </si>
  <si>
    <t>Brand</t>
  </si>
  <si>
    <t>Frequencies</t>
  </si>
  <si>
    <t>B</t>
  </si>
  <si>
    <t>Other</t>
  </si>
  <si>
    <t>Area 1</t>
  </si>
  <si>
    <t>Area 2</t>
  </si>
  <si>
    <t>A</t>
  </si>
  <si>
    <t>Total</t>
  </si>
  <si>
    <t>Percentages</t>
  </si>
  <si>
    <t>INTERPRETATION</t>
  </si>
  <si>
    <t>The bar charts reveal distinct brand preference patterns between the two demographic areas:
Area 1 (n=70): Brand A is least preferred (15.7%), followed by Brand B (24.3%), 
while the majority (60.0%) prefer other brands.
Area 2 (n=90): Shows higher preference for the manufacturer's brands - Brand A (21.1%)
and Brand B (33.3%) both exceed Area 1, while "Other" brands (45.6%) are less popular.
The clustered bar chart clearly shows that Brand B is more popular than Brand A in both areas.
Area 2 respondents show stronger loyalty to brands A and B combined (54.4%) compared to 
Area 1 (40.0%). This suggests marketing efforts may be more effective in Area 2, or 
demographic factors in Area 2 favor these brands.</t>
  </si>
  <si>
    <t>EXERCISE 8.2 - HEATHER SPECIES PREVALENCE</t>
  </si>
  <si>
    <t>Location A</t>
  </si>
  <si>
    <t>Location B</t>
  </si>
  <si>
    <t>Absent</t>
  </si>
  <si>
    <t>Sparse</t>
  </si>
  <si>
    <t>Abundant</t>
  </si>
  <si>
    <t>The clustered bar chart reveals contrasting heather species prevalence patterns:
Location A (n=56): Heather is predominantly abundant (46.4%) or sparse (39.3%), 
with only 14.3% of sampling points showing absence.
Location B (n=44): Shows the opposite pattern - heather is most often absent (45.5%), 
with sparse (31.8%) and abundant (22.7%) categories much less common.
This suggests significant environmental differences between the two locations affecting 
heather growth. Location A appears to provide more favorable conditions for heather, 
while Location B may have limiting factors (soil pH, moisture, competition, etc.) 
that restrict heather establishment and growth. These findings could inform 
conservation efforts or land management decisions.</t>
  </si>
  <si>
    <t>EXERCISE 8.3 - DIET WEIGHT LOSS HISTOGRAMS</t>
  </si>
  <si>
    <t>Diet</t>
  </si>
  <si>
    <t>Wtloss</t>
  </si>
  <si>
    <t>Diet A</t>
  </si>
  <si>
    <t>Diet A Histogram</t>
  </si>
  <si>
    <t>n</t>
  </si>
  <si>
    <t>UCB</t>
  </si>
  <si>
    <t>Freq</t>
  </si>
  <si>
    <t>Mark</t>
  </si>
  <si>
    <t>Rel Freq</t>
  </si>
  <si>
    <t>Mean</t>
  </si>
  <si>
    <t>SD</t>
  </si>
  <si>
    <t>Min</t>
  </si>
  <si>
    <t>Max</t>
  </si>
  <si>
    <t>Range</t>
  </si>
  <si>
    <t>Diet B</t>
  </si>
  <si>
    <t>Diet B Histogram</t>
  </si>
  <si>
    <t>The histograms reveal different weight loss distribution patterns for the two diets:
Diet A: Shows a unimodal, roughly symmetric distribution centered around 5-7 kg weight loss.
The distribution is concentrated with most observations in the 4-8 kg range. The mean (5.341 kg)
and median are close, indicating good symmetry. There's a slight hint of negative skewness
with one observation in the negative weight loss range.
Diet B: Shows a more dispersed distribution, shifted toward lower values. The mode appears
in the 2-4 kg range. The distribution extends into negative weight loss territory (weight gain),
with some individuals actually gaining up to 4 kg. The mean (3.710 kg) is lower than Diet A.
Comparison: Diet A consistently produces higher weight loss with less variability.
Diet B's wider spread (including weight gains) suggests it may be less reliable.
Diet A appears more effective for weight reduction based on both central tendency
and distribution shape. The histograms visually confirm the statistical findings
that Diet A should be preferred for weight loss programs.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</si>
</sst>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i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3" fillId="0" borderId="0" xfId="0" applyFont="1" applyAlignment="1">
      <alignment wrapText="1"/>
    </xf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Area 1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'Exercise 8.1 - Brand Charts'!$E$13</c:f>
              <c:strCache>
                <c:ptCount val="1"/>
                <c:pt idx="0">
                  <c:v>Area 1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'Exercise 8.1 - Brand Charts'!$D$14:$D$16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'Exercise 8.1 - Brand Charts'!$E$14:$E$16</c:f>
              <c:numCache>
                <c:formatCode>0.0</c:formatCode>
                <c:ptCount val="3"/>
                <c:pt idx="0">
                  <c:v>15.714285714285714</c:v>
                </c:pt>
                <c:pt idx="1">
                  <c:v>24.285714285714285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9-B348-8E83-767943C97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Brand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overlay val="1"/>
        </c:title>
        <c:numFmt formatCode="0.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Area 2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'Exercise 8.1 - Brand Charts'!$F$13</c:f>
              <c:strCache>
                <c:ptCount val="1"/>
                <c:pt idx="0">
                  <c:v>Area 2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'Exercise 8.1 - Brand Charts'!$D$14:$D$16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'Exercise 8.1 - Brand Charts'!$F$14:$F$16</c:f>
              <c:numCache>
                <c:formatCode>0.0</c:formatCode>
                <c:ptCount val="3"/>
                <c:pt idx="0">
                  <c:v>21.111111111111111</c:v>
                </c:pt>
                <c:pt idx="1">
                  <c:v>33.333333333333336</c:v>
                </c:pt>
                <c:pt idx="2">
                  <c:v>45.555555555555557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B-D449-A558-97CE8FCDE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Brand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overlay val="1"/>
        </c:title>
        <c:numFmt formatCode="0.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Area 1 vs Area 2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'Exercise 8.1 - Brand Charts'!$E$13</c:f>
              <c:strCache>
                <c:ptCount val="1"/>
                <c:pt idx="0">
                  <c:v>Area 1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'Exercise 8.1 - Brand Charts'!$D$14:$D$16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'Exercise 8.1 - Brand Charts'!$E$14:$E$16</c:f>
              <c:numCache>
                <c:formatCode>0.0</c:formatCode>
                <c:ptCount val="3"/>
                <c:pt idx="0">
                  <c:v>15.714285714285714</c:v>
                </c:pt>
                <c:pt idx="1">
                  <c:v>24.285714285714285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3-EF42-9D81-6561D8DC16EB}"/>
            </c:ext>
          </c:extLst>
        </c:ser>
        <c:ser>
          <c:idx val="1"/>
          <c:order val="1"/>
          <c:tx>
            <c:strRef>
              <c:f>'Exercise 8.1 - Brand Charts'!$F$13</c:f>
              <c:strCache>
                <c:ptCount val="1"/>
                <c:pt idx="0">
                  <c:v>Area 2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'Exercise 8.1 - Brand Charts'!$D$14:$D$16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'Exercise 8.1 - Brand Charts'!$F$14:$F$16</c:f>
              <c:numCache>
                <c:formatCode>0.0</c:formatCode>
                <c:ptCount val="3"/>
                <c:pt idx="0">
                  <c:v>21.111111111111111</c:v>
                </c:pt>
                <c:pt idx="1">
                  <c:v>33.333333333333336</c:v>
                </c:pt>
                <c:pt idx="2">
                  <c:v>45.555555555555557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53-EF42-9D81-6561D8DC1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Brand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overlay val="1"/>
        </c:title>
        <c:numFmt formatCode="0.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Heather Species Prevalence by Location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'Exercise 8.2 - Heather Chart'!$B$13</c:f>
              <c:strCache>
                <c:ptCount val="1"/>
                <c:pt idx="0">
                  <c:v>Location A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'Exercise 8.2 - Heather Chart'!$A$14:$A$16</c:f>
              <c:strCache>
                <c:ptCount val="3"/>
                <c:pt idx="0">
                  <c:v>Absent</c:v>
                </c:pt>
                <c:pt idx="1">
                  <c:v>Sparse</c:v>
                </c:pt>
                <c:pt idx="2">
                  <c:v>Abundant</c:v>
                </c:pt>
              </c:strCache>
            </c:strRef>
          </c:cat>
          <c:val>
            <c:numRef>
              <c:f>'Exercise 8.2 - Heather Chart'!$B$14:$B$16</c:f>
              <c:numCache>
                <c:formatCode>0.0</c:formatCode>
                <c:ptCount val="3"/>
                <c:pt idx="0">
                  <c:v>14.285714285714286</c:v>
                </c:pt>
                <c:pt idx="1">
                  <c:v>39.285714285714285</c:v>
                </c:pt>
                <c:pt idx="2">
                  <c:v>46.428571428571431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8-5E45-BF43-ADE9EE527718}"/>
            </c:ext>
          </c:extLst>
        </c:ser>
        <c:ser>
          <c:idx val="1"/>
          <c:order val="1"/>
          <c:tx>
            <c:strRef>
              <c:f>'Exercise 8.2 - Heather Chart'!$C$13</c:f>
              <c:strCache>
                <c:ptCount val="1"/>
                <c:pt idx="0">
                  <c:v>Location B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'Exercise 8.2 - Heather Chart'!$A$14:$A$16</c:f>
              <c:strCache>
                <c:ptCount val="3"/>
                <c:pt idx="0">
                  <c:v>Absent</c:v>
                </c:pt>
                <c:pt idx="1">
                  <c:v>Sparse</c:v>
                </c:pt>
                <c:pt idx="2">
                  <c:v>Abundant</c:v>
                </c:pt>
              </c:strCache>
            </c:strRef>
          </c:cat>
          <c:val>
            <c:numRef>
              <c:f>'Exercise 8.2 - Heather Chart'!$C$14:$C$16</c:f>
              <c:numCache>
                <c:formatCode>0.0</c:formatCode>
                <c:ptCount val="3"/>
                <c:pt idx="0">
                  <c:v>45.454545454545453</c:v>
                </c:pt>
                <c:pt idx="1">
                  <c:v>31.818181818181817</c:v>
                </c:pt>
                <c:pt idx="2">
                  <c:v>22.727272727272727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18-5E45-BF43-ADE9EE527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Heather Status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overlay val="1"/>
        </c:title>
        <c:numFmt formatCode="0.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Diet A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'Exercise 8.3 - Diet Histograms'!$K$4</c:f>
              <c:strCache>
                <c:ptCount val="1"/>
                <c:pt idx="0">
                  <c:v>Rel Freq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'Exercise 8.3 - Diet Histograms'!$J$5:$J$11</c:f>
              <c:numCache>
                <c:formatCode>General</c:formatCode>
                <c:ptCount val="7"/>
                <c:pt idx="0">
                  <c:v>-1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cat>
          <c:val>
            <c:numRef>
              <c:f>'Exercise 8.3 - Diet Histograms'!$K$5:$K$11</c:f>
              <c:numCache>
                <c:formatCode>0.00</c:formatCode>
                <c:ptCount val="7"/>
                <c:pt idx="0">
                  <c:v>0.02</c:v>
                </c:pt>
                <c:pt idx="1">
                  <c:v>0.06</c:v>
                </c:pt>
                <c:pt idx="2">
                  <c:v>0.2</c:v>
                </c:pt>
                <c:pt idx="3">
                  <c:v>0.3</c:v>
                </c:pt>
                <c:pt idx="4">
                  <c:v>0.3</c:v>
                </c:pt>
                <c:pt idx="5">
                  <c:v>0.1</c:v>
                </c:pt>
                <c:pt idx="6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B-4248-9F60-6330D6164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Weight Loss (kg)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Frequency</a:t>
                </a:r>
              </a:p>
            </c:rich>
          </c:tx>
          <c:overlay val="1"/>
        </c:title>
        <c:numFmt formatCode="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Diet B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'Exercise 8.3 - Diet Histograms'!$K$15</c:f>
              <c:strCache>
                <c:ptCount val="1"/>
                <c:pt idx="0">
                  <c:v>Rel Freq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'Exercise 8.3 - Diet Histograms'!$J$16:$J$24</c:f>
              <c:numCache>
                <c:formatCode>General</c:formatCode>
                <c:ptCount val="9"/>
                <c:pt idx="0">
                  <c:v>-5</c:v>
                </c:pt>
                <c:pt idx="1">
                  <c:v>-3</c:v>
                </c:pt>
                <c:pt idx="2">
                  <c:v>-1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9</c:v>
                </c:pt>
                <c:pt idx="8">
                  <c:v>11</c:v>
                </c:pt>
              </c:numCache>
            </c:numRef>
          </c:cat>
          <c:val>
            <c:numRef>
              <c:f>'Exercise 8.3 - Diet Histograms'!$K$16:$K$24</c:f>
              <c:numCache>
                <c:formatCode>0.00</c:formatCode>
                <c:ptCount val="9"/>
                <c:pt idx="0">
                  <c:v>0.02</c:v>
                </c:pt>
                <c:pt idx="1">
                  <c:v>0</c:v>
                </c:pt>
                <c:pt idx="2">
                  <c:v>0.04</c:v>
                </c:pt>
                <c:pt idx="3">
                  <c:v>0.2</c:v>
                </c:pt>
                <c:pt idx="4">
                  <c:v>0.3</c:v>
                </c:pt>
                <c:pt idx="5">
                  <c:v>0.22</c:v>
                </c:pt>
                <c:pt idx="6">
                  <c:v>0.16</c:v>
                </c:pt>
                <c:pt idx="7">
                  <c:v>0.04</c:v>
                </c:pt>
                <c:pt idx="8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F-EE4C-B697-DDF6945F7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Weight Loss (kg)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Frequency</a:t>
                </a:r>
              </a:p>
            </c:rich>
          </c:tx>
          <c:overlay val="1"/>
        </c:title>
        <c:numFmt formatCode="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360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14</xdr:col>
      <xdr:colOff>0</xdr:colOff>
      <xdr:row>2</xdr:row>
      <xdr:rowOff>0</xdr:rowOff>
    </xdr:from>
    <xdr:ext cx="3600000" cy="288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20</xdr:col>
      <xdr:colOff>50800</xdr:colOff>
      <xdr:row>1</xdr:row>
      <xdr:rowOff>0</xdr:rowOff>
    </xdr:from>
    <xdr:ext cx="4320000" cy="324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127000</xdr:colOff>
      <xdr:row>0</xdr:row>
      <xdr:rowOff>114300</xdr:rowOff>
    </xdr:from>
    <xdr:ext cx="504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</xdr:row>
      <xdr:rowOff>0</xdr:rowOff>
    </xdr:from>
    <xdr:ext cx="396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18</xdr:col>
      <xdr:colOff>317500</xdr:colOff>
      <xdr:row>1</xdr:row>
      <xdr:rowOff>152400</xdr:rowOff>
    </xdr:from>
    <xdr:ext cx="3960000" cy="324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3"/>
  <sheetViews>
    <sheetView workbookViewId="0">
      <selection activeCell="AA35" sqref="AA35"/>
    </sheetView>
  </sheetViews>
  <sheetFormatPr baseColWidth="10" defaultColWidth="8.83203125" defaultRowHeight="15" x14ac:dyDescent="0.2"/>
  <cols>
    <col min="4" max="4" width="12" customWidth="1"/>
    <col min="5" max="6" width="10" customWidth="1"/>
  </cols>
  <sheetData>
    <row r="1" spans="1:8" ht="19" x14ac:dyDescent="0.25">
      <c r="A1" s="9" t="s">
        <v>0</v>
      </c>
      <c r="B1" s="8"/>
      <c r="C1" s="8"/>
      <c r="D1" s="8"/>
      <c r="E1" s="8"/>
      <c r="F1" s="8"/>
      <c r="G1" s="8"/>
      <c r="H1" s="8"/>
    </row>
    <row r="3" spans="1:8" ht="16" x14ac:dyDescent="0.2">
      <c r="A3" s="1" t="s">
        <v>1</v>
      </c>
      <c r="B3" s="1" t="s">
        <v>2</v>
      </c>
      <c r="D3" s="1" t="s">
        <v>3</v>
      </c>
    </row>
    <row r="4" spans="1:8" x14ac:dyDescent="0.2">
      <c r="A4">
        <v>1</v>
      </c>
      <c r="B4" t="s">
        <v>4</v>
      </c>
    </row>
    <row r="5" spans="1:8" ht="16" x14ac:dyDescent="0.2">
      <c r="A5">
        <v>1</v>
      </c>
      <c r="B5" t="s">
        <v>5</v>
      </c>
      <c r="E5" s="2" t="s">
        <v>6</v>
      </c>
      <c r="F5" s="3" t="s">
        <v>7</v>
      </c>
    </row>
    <row r="6" spans="1:8" x14ac:dyDescent="0.2">
      <c r="A6">
        <v>1</v>
      </c>
      <c r="B6" t="s">
        <v>8</v>
      </c>
      <c r="D6" t="s">
        <v>8</v>
      </c>
      <c r="E6">
        <f>COUNTIF(B4:B73,"A")</f>
        <v>11</v>
      </c>
      <c r="F6">
        <f>COUNTIF(B74:B163,"A")</f>
        <v>19</v>
      </c>
    </row>
    <row r="7" spans="1:8" x14ac:dyDescent="0.2">
      <c r="A7">
        <v>1</v>
      </c>
      <c r="B7" t="s">
        <v>4</v>
      </c>
      <c r="D7" t="s">
        <v>4</v>
      </c>
      <c r="E7">
        <f>COUNTIF(B4:B73,"B")</f>
        <v>17</v>
      </c>
      <c r="F7">
        <f>COUNTIF(B74:B163,"B")</f>
        <v>30</v>
      </c>
    </row>
    <row r="8" spans="1:8" x14ac:dyDescent="0.2">
      <c r="A8">
        <v>1</v>
      </c>
      <c r="B8" t="s">
        <v>5</v>
      </c>
      <c r="D8" t="s">
        <v>5</v>
      </c>
      <c r="E8">
        <f>COUNTIF(B4:B73,"Other")</f>
        <v>42</v>
      </c>
      <c r="F8">
        <f>COUNTIF(B74:B163,"Other")</f>
        <v>41</v>
      </c>
    </row>
    <row r="9" spans="1:8" ht="16" x14ac:dyDescent="0.2">
      <c r="A9">
        <v>1</v>
      </c>
      <c r="B9" t="s">
        <v>8</v>
      </c>
      <c r="D9" s="1" t="s">
        <v>9</v>
      </c>
      <c r="E9">
        <f>SUM(E6:E8)</f>
        <v>70</v>
      </c>
      <c r="F9">
        <f>SUM(F6:F8)</f>
        <v>90</v>
      </c>
    </row>
    <row r="10" spans="1:8" x14ac:dyDescent="0.2">
      <c r="A10">
        <v>1</v>
      </c>
      <c r="B10" t="s">
        <v>5</v>
      </c>
    </row>
    <row r="11" spans="1:8" ht="16" x14ac:dyDescent="0.2">
      <c r="A11">
        <v>1</v>
      </c>
      <c r="B11" t="s">
        <v>5</v>
      </c>
      <c r="D11" s="1" t="s">
        <v>10</v>
      </c>
    </row>
    <row r="12" spans="1:8" x14ac:dyDescent="0.2">
      <c r="A12">
        <v>1</v>
      </c>
      <c r="B12" t="s">
        <v>5</v>
      </c>
    </row>
    <row r="13" spans="1:8" ht="16" x14ac:dyDescent="0.2">
      <c r="A13">
        <v>1</v>
      </c>
      <c r="B13" t="s">
        <v>5</v>
      </c>
      <c r="E13" s="2" t="s">
        <v>6</v>
      </c>
      <c r="F13" s="3" t="s">
        <v>7</v>
      </c>
    </row>
    <row r="14" spans="1:8" x14ac:dyDescent="0.2">
      <c r="A14">
        <v>1</v>
      </c>
      <c r="B14" t="s">
        <v>4</v>
      </c>
      <c r="D14" t="s">
        <v>8</v>
      </c>
      <c r="E14" s="4">
        <f t="shared" ref="E14:F16" si="0">100*E6/E$9</f>
        <v>15.714285714285714</v>
      </c>
      <c r="F14" s="4">
        <f t="shared" si="0"/>
        <v>21.111111111111111</v>
      </c>
    </row>
    <row r="15" spans="1:8" x14ac:dyDescent="0.2">
      <c r="A15">
        <v>1</v>
      </c>
      <c r="B15" t="s">
        <v>5</v>
      </c>
      <c r="D15" t="s">
        <v>4</v>
      </c>
      <c r="E15" s="4">
        <f t="shared" si="0"/>
        <v>24.285714285714285</v>
      </c>
      <c r="F15" s="4">
        <f t="shared" si="0"/>
        <v>33.333333333333336</v>
      </c>
    </row>
    <row r="16" spans="1:8" x14ac:dyDescent="0.2">
      <c r="A16">
        <v>1</v>
      </c>
      <c r="B16" t="s">
        <v>5</v>
      </c>
      <c r="D16" t="s">
        <v>5</v>
      </c>
      <c r="E16" s="4">
        <f t="shared" si="0"/>
        <v>60</v>
      </c>
      <c r="F16" s="4">
        <f t="shared" si="0"/>
        <v>45.555555555555557</v>
      </c>
    </row>
    <row r="17" spans="1:22" ht="16" x14ac:dyDescent="0.2">
      <c r="A17">
        <v>1</v>
      </c>
      <c r="B17" t="s">
        <v>8</v>
      </c>
      <c r="D17" s="1" t="s">
        <v>9</v>
      </c>
      <c r="E17" s="4">
        <f>SUM(E14:E16)</f>
        <v>100</v>
      </c>
      <c r="F17" s="4">
        <f>SUM(F14:F16)</f>
        <v>100</v>
      </c>
    </row>
    <row r="18" spans="1:22" x14ac:dyDescent="0.2">
      <c r="A18">
        <v>1</v>
      </c>
      <c r="B18" t="s">
        <v>8</v>
      </c>
    </row>
    <row r="19" spans="1:22" x14ac:dyDescent="0.2">
      <c r="A19">
        <v>1</v>
      </c>
      <c r="B19" t="s">
        <v>8</v>
      </c>
    </row>
    <row r="20" spans="1:22" x14ac:dyDescent="0.2">
      <c r="A20">
        <v>1</v>
      </c>
      <c r="B20" t="s">
        <v>4</v>
      </c>
    </row>
    <row r="21" spans="1:22" x14ac:dyDescent="0.2">
      <c r="A21">
        <v>1</v>
      </c>
      <c r="B21" t="s">
        <v>8</v>
      </c>
    </row>
    <row r="22" spans="1:22" x14ac:dyDescent="0.2">
      <c r="A22">
        <v>1</v>
      </c>
      <c r="B22" t="s">
        <v>5</v>
      </c>
    </row>
    <row r="23" spans="1:22" x14ac:dyDescent="0.2">
      <c r="A23">
        <v>1</v>
      </c>
      <c r="B23" t="s">
        <v>4</v>
      </c>
    </row>
    <row r="24" spans="1:22" x14ac:dyDescent="0.2">
      <c r="A24">
        <v>1</v>
      </c>
      <c r="B24" t="s">
        <v>8</v>
      </c>
    </row>
    <row r="25" spans="1:22" x14ac:dyDescent="0.2">
      <c r="A25">
        <v>1</v>
      </c>
      <c r="B25" t="s">
        <v>4</v>
      </c>
    </row>
    <row r="26" spans="1:22" ht="16" x14ac:dyDescent="0.2">
      <c r="A26">
        <v>1</v>
      </c>
      <c r="B26" t="s">
        <v>5</v>
      </c>
      <c r="D26" s="1" t="s">
        <v>11</v>
      </c>
    </row>
    <row r="27" spans="1:22" x14ac:dyDescent="0.2">
      <c r="A27">
        <v>1</v>
      </c>
      <c r="B27" t="s">
        <v>5</v>
      </c>
      <c r="D27" s="7" t="s">
        <v>12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x14ac:dyDescent="0.2">
      <c r="A28">
        <v>1</v>
      </c>
      <c r="B28" t="s">
        <v>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x14ac:dyDescent="0.2">
      <c r="A29">
        <v>1</v>
      </c>
      <c r="B29" t="s">
        <v>4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x14ac:dyDescent="0.2">
      <c r="A30">
        <v>1</v>
      </c>
      <c r="B30" t="s">
        <v>5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x14ac:dyDescent="0.2">
      <c r="A31">
        <v>1</v>
      </c>
      <c r="B31" t="s">
        <v>5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x14ac:dyDescent="0.2">
      <c r="A32">
        <v>1</v>
      </c>
      <c r="B32" t="s">
        <v>5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x14ac:dyDescent="0.2">
      <c r="A33">
        <v>1</v>
      </c>
      <c r="B33" t="s">
        <v>5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x14ac:dyDescent="0.2">
      <c r="A34">
        <v>1</v>
      </c>
      <c r="B34" t="s">
        <v>5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x14ac:dyDescent="0.2">
      <c r="A35">
        <v>1</v>
      </c>
      <c r="B35" t="s">
        <v>4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x14ac:dyDescent="0.2">
      <c r="A36">
        <v>1</v>
      </c>
      <c r="B36" t="s">
        <v>4</v>
      </c>
    </row>
    <row r="37" spans="1:22" x14ac:dyDescent="0.2">
      <c r="A37">
        <v>1</v>
      </c>
      <c r="B37" t="s">
        <v>5</v>
      </c>
    </row>
    <row r="38" spans="1:22" x14ac:dyDescent="0.2">
      <c r="A38">
        <v>1</v>
      </c>
      <c r="B38" t="s">
        <v>5</v>
      </c>
    </row>
    <row r="39" spans="1:22" x14ac:dyDescent="0.2">
      <c r="A39">
        <v>1</v>
      </c>
      <c r="B39" t="s">
        <v>4</v>
      </c>
    </row>
    <row r="40" spans="1:22" x14ac:dyDescent="0.2">
      <c r="A40">
        <v>1</v>
      </c>
      <c r="B40" t="s">
        <v>4</v>
      </c>
    </row>
    <row r="41" spans="1:22" x14ac:dyDescent="0.2">
      <c r="A41">
        <v>1</v>
      </c>
      <c r="B41" t="s">
        <v>4</v>
      </c>
    </row>
    <row r="42" spans="1:22" x14ac:dyDescent="0.2">
      <c r="A42">
        <v>1</v>
      </c>
      <c r="B42" t="s">
        <v>5</v>
      </c>
    </row>
    <row r="43" spans="1:22" x14ac:dyDescent="0.2">
      <c r="A43">
        <v>1</v>
      </c>
      <c r="B43" t="s">
        <v>5</v>
      </c>
    </row>
    <row r="44" spans="1:22" x14ac:dyDescent="0.2">
      <c r="A44">
        <v>1</v>
      </c>
      <c r="B44" t="s">
        <v>4</v>
      </c>
    </row>
    <row r="45" spans="1:22" x14ac:dyDescent="0.2">
      <c r="A45">
        <v>1</v>
      </c>
      <c r="B45" t="s">
        <v>5</v>
      </c>
    </row>
    <row r="46" spans="1:22" x14ac:dyDescent="0.2">
      <c r="A46">
        <v>1</v>
      </c>
      <c r="B46" t="s">
        <v>5</v>
      </c>
    </row>
    <row r="47" spans="1:22" x14ac:dyDescent="0.2">
      <c r="A47">
        <v>1</v>
      </c>
      <c r="B47" t="s">
        <v>5</v>
      </c>
    </row>
    <row r="48" spans="1:22" x14ac:dyDescent="0.2">
      <c r="A48">
        <v>1</v>
      </c>
      <c r="B48" t="s">
        <v>5</v>
      </c>
    </row>
    <row r="49" spans="1:2" x14ac:dyDescent="0.2">
      <c r="A49">
        <v>1</v>
      </c>
      <c r="B49" t="s">
        <v>5</v>
      </c>
    </row>
    <row r="50" spans="1:2" x14ac:dyDescent="0.2">
      <c r="A50">
        <v>1</v>
      </c>
      <c r="B50" t="s">
        <v>5</v>
      </c>
    </row>
    <row r="51" spans="1:2" x14ac:dyDescent="0.2">
      <c r="A51">
        <v>1</v>
      </c>
      <c r="B51" t="s">
        <v>5</v>
      </c>
    </row>
    <row r="52" spans="1:2" x14ac:dyDescent="0.2">
      <c r="A52">
        <v>1</v>
      </c>
      <c r="B52" t="s">
        <v>5</v>
      </c>
    </row>
    <row r="53" spans="1:2" x14ac:dyDescent="0.2">
      <c r="A53">
        <v>1</v>
      </c>
      <c r="B53" t="s">
        <v>5</v>
      </c>
    </row>
    <row r="54" spans="1:2" x14ac:dyDescent="0.2">
      <c r="A54">
        <v>1</v>
      </c>
      <c r="B54" t="s">
        <v>8</v>
      </c>
    </row>
    <row r="55" spans="1:2" x14ac:dyDescent="0.2">
      <c r="A55">
        <v>1</v>
      </c>
      <c r="B55" t="s">
        <v>5</v>
      </c>
    </row>
    <row r="56" spans="1:2" x14ac:dyDescent="0.2">
      <c r="A56">
        <v>1</v>
      </c>
      <c r="B56" t="s">
        <v>8</v>
      </c>
    </row>
    <row r="57" spans="1:2" x14ac:dyDescent="0.2">
      <c r="A57">
        <v>1</v>
      </c>
      <c r="B57" t="s">
        <v>5</v>
      </c>
    </row>
    <row r="58" spans="1:2" x14ac:dyDescent="0.2">
      <c r="A58">
        <v>1</v>
      </c>
      <c r="B58" t="s">
        <v>5</v>
      </c>
    </row>
    <row r="59" spans="1:2" x14ac:dyDescent="0.2">
      <c r="A59">
        <v>1</v>
      </c>
      <c r="B59" t="s">
        <v>5</v>
      </c>
    </row>
    <row r="60" spans="1:2" x14ac:dyDescent="0.2">
      <c r="A60">
        <v>1</v>
      </c>
      <c r="B60" t="s">
        <v>8</v>
      </c>
    </row>
    <row r="61" spans="1:2" x14ac:dyDescent="0.2">
      <c r="A61">
        <v>1</v>
      </c>
      <c r="B61" t="s">
        <v>8</v>
      </c>
    </row>
    <row r="62" spans="1:2" x14ac:dyDescent="0.2">
      <c r="A62">
        <v>1</v>
      </c>
      <c r="B62" t="s">
        <v>5</v>
      </c>
    </row>
    <row r="63" spans="1:2" x14ac:dyDescent="0.2">
      <c r="A63">
        <v>1</v>
      </c>
      <c r="B63" t="s">
        <v>5</v>
      </c>
    </row>
    <row r="64" spans="1:2" x14ac:dyDescent="0.2">
      <c r="A64">
        <v>1</v>
      </c>
      <c r="B64" t="s">
        <v>5</v>
      </c>
    </row>
    <row r="65" spans="1:2" x14ac:dyDescent="0.2">
      <c r="A65">
        <v>1</v>
      </c>
      <c r="B65" t="s">
        <v>5</v>
      </c>
    </row>
    <row r="66" spans="1:2" x14ac:dyDescent="0.2">
      <c r="A66">
        <v>1</v>
      </c>
      <c r="B66" t="s">
        <v>5</v>
      </c>
    </row>
    <row r="67" spans="1:2" x14ac:dyDescent="0.2">
      <c r="A67">
        <v>1</v>
      </c>
      <c r="B67" t="s">
        <v>5</v>
      </c>
    </row>
    <row r="68" spans="1:2" x14ac:dyDescent="0.2">
      <c r="A68">
        <v>1</v>
      </c>
      <c r="B68" t="s">
        <v>4</v>
      </c>
    </row>
    <row r="69" spans="1:2" x14ac:dyDescent="0.2">
      <c r="A69">
        <v>1</v>
      </c>
      <c r="B69" t="s">
        <v>5</v>
      </c>
    </row>
    <row r="70" spans="1:2" x14ac:dyDescent="0.2">
      <c r="A70">
        <v>1</v>
      </c>
      <c r="B70" t="s">
        <v>4</v>
      </c>
    </row>
    <row r="71" spans="1:2" x14ac:dyDescent="0.2">
      <c r="A71">
        <v>1</v>
      </c>
      <c r="B71" t="s">
        <v>5</v>
      </c>
    </row>
    <row r="72" spans="1:2" x14ac:dyDescent="0.2">
      <c r="A72">
        <v>1</v>
      </c>
      <c r="B72" t="s">
        <v>5</v>
      </c>
    </row>
    <row r="73" spans="1:2" x14ac:dyDescent="0.2">
      <c r="A73">
        <v>1</v>
      </c>
      <c r="B73" t="s">
        <v>4</v>
      </c>
    </row>
    <row r="74" spans="1:2" x14ac:dyDescent="0.2">
      <c r="A74">
        <v>2</v>
      </c>
      <c r="B74" t="s">
        <v>8</v>
      </c>
    </row>
    <row r="75" spans="1:2" x14ac:dyDescent="0.2">
      <c r="A75">
        <v>2</v>
      </c>
      <c r="B75" t="s">
        <v>4</v>
      </c>
    </row>
    <row r="76" spans="1:2" x14ac:dyDescent="0.2">
      <c r="A76">
        <v>2</v>
      </c>
      <c r="B76" t="s">
        <v>8</v>
      </c>
    </row>
    <row r="77" spans="1:2" x14ac:dyDescent="0.2">
      <c r="A77">
        <v>2</v>
      </c>
      <c r="B77" t="s">
        <v>5</v>
      </c>
    </row>
    <row r="78" spans="1:2" x14ac:dyDescent="0.2">
      <c r="A78">
        <v>2</v>
      </c>
      <c r="B78" t="s">
        <v>8</v>
      </c>
    </row>
    <row r="79" spans="1:2" x14ac:dyDescent="0.2">
      <c r="A79">
        <v>2</v>
      </c>
      <c r="B79" t="s">
        <v>4</v>
      </c>
    </row>
    <row r="80" spans="1:2" x14ac:dyDescent="0.2">
      <c r="A80">
        <v>2</v>
      </c>
      <c r="B80" t="s">
        <v>5</v>
      </c>
    </row>
    <row r="81" spans="1:2" x14ac:dyDescent="0.2">
      <c r="A81">
        <v>2</v>
      </c>
      <c r="B81" t="s">
        <v>5</v>
      </c>
    </row>
    <row r="82" spans="1:2" x14ac:dyDescent="0.2">
      <c r="A82">
        <v>2</v>
      </c>
      <c r="B82" t="s">
        <v>4</v>
      </c>
    </row>
    <row r="83" spans="1:2" x14ac:dyDescent="0.2">
      <c r="A83">
        <v>2</v>
      </c>
      <c r="B83" t="s">
        <v>4</v>
      </c>
    </row>
    <row r="84" spans="1:2" x14ac:dyDescent="0.2">
      <c r="A84">
        <v>2</v>
      </c>
      <c r="B84" t="s">
        <v>5</v>
      </c>
    </row>
    <row r="85" spans="1:2" x14ac:dyDescent="0.2">
      <c r="A85">
        <v>2</v>
      </c>
      <c r="B85" t="s">
        <v>4</v>
      </c>
    </row>
    <row r="86" spans="1:2" x14ac:dyDescent="0.2">
      <c r="A86">
        <v>2</v>
      </c>
      <c r="B86" t="s">
        <v>4</v>
      </c>
    </row>
    <row r="87" spans="1:2" x14ac:dyDescent="0.2">
      <c r="A87">
        <v>2</v>
      </c>
      <c r="B87" t="s">
        <v>5</v>
      </c>
    </row>
    <row r="88" spans="1:2" x14ac:dyDescent="0.2">
      <c r="A88">
        <v>2</v>
      </c>
      <c r="B88" t="s">
        <v>5</v>
      </c>
    </row>
    <row r="89" spans="1:2" x14ac:dyDescent="0.2">
      <c r="A89">
        <v>2</v>
      </c>
      <c r="B89" t="s">
        <v>8</v>
      </c>
    </row>
    <row r="90" spans="1:2" x14ac:dyDescent="0.2">
      <c r="A90">
        <v>2</v>
      </c>
      <c r="B90" t="s">
        <v>4</v>
      </c>
    </row>
    <row r="91" spans="1:2" x14ac:dyDescent="0.2">
      <c r="A91">
        <v>2</v>
      </c>
      <c r="B91" t="s">
        <v>8</v>
      </c>
    </row>
    <row r="92" spans="1:2" x14ac:dyDescent="0.2">
      <c r="A92">
        <v>2</v>
      </c>
      <c r="B92" t="s">
        <v>5</v>
      </c>
    </row>
    <row r="93" spans="1:2" x14ac:dyDescent="0.2">
      <c r="A93">
        <v>2</v>
      </c>
      <c r="B93" t="s">
        <v>4</v>
      </c>
    </row>
    <row r="94" spans="1:2" x14ac:dyDescent="0.2">
      <c r="A94">
        <v>2</v>
      </c>
      <c r="B94" t="s">
        <v>5</v>
      </c>
    </row>
    <row r="95" spans="1:2" x14ac:dyDescent="0.2">
      <c r="A95">
        <v>2</v>
      </c>
      <c r="B95" t="s">
        <v>5</v>
      </c>
    </row>
    <row r="96" spans="1:2" x14ac:dyDescent="0.2">
      <c r="A96">
        <v>2</v>
      </c>
      <c r="B96" t="s">
        <v>8</v>
      </c>
    </row>
    <row r="97" spans="1:2" x14ac:dyDescent="0.2">
      <c r="A97">
        <v>2</v>
      </c>
      <c r="B97" t="s">
        <v>5</v>
      </c>
    </row>
    <row r="98" spans="1:2" x14ac:dyDescent="0.2">
      <c r="A98">
        <v>2</v>
      </c>
      <c r="B98" t="s">
        <v>8</v>
      </c>
    </row>
    <row r="99" spans="1:2" x14ac:dyDescent="0.2">
      <c r="A99">
        <v>2</v>
      </c>
      <c r="B99" t="s">
        <v>4</v>
      </c>
    </row>
    <row r="100" spans="1:2" x14ac:dyDescent="0.2">
      <c r="A100">
        <v>2</v>
      </c>
      <c r="B100" t="s">
        <v>5</v>
      </c>
    </row>
    <row r="101" spans="1:2" x14ac:dyDescent="0.2">
      <c r="A101">
        <v>2</v>
      </c>
      <c r="B101" t="s">
        <v>4</v>
      </c>
    </row>
    <row r="102" spans="1:2" x14ac:dyDescent="0.2">
      <c r="A102">
        <v>2</v>
      </c>
      <c r="B102" t="s">
        <v>5</v>
      </c>
    </row>
    <row r="103" spans="1:2" x14ac:dyDescent="0.2">
      <c r="A103">
        <v>2</v>
      </c>
      <c r="B103" t="s">
        <v>4</v>
      </c>
    </row>
    <row r="104" spans="1:2" x14ac:dyDescent="0.2">
      <c r="A104">
        <v>2</v>
      </c>
      <c r="B104" t="s">
        <v>5</v>
      </c>
    </row>
    <row r="105" spans="1:2" x14ac:dyDescent="0.2">
      <c r="A105">
        <v>2</v>
      </c>
      <c r="B105" t="s">
        <v>4</v>
      </c>
    </row>
    <row r="106" spans="1:2" x14ac:dyDescent="0.2">
      <c r="A106">
        <v>2</v>
      </c>
      <c r="B106" t="s">
        <v>5</v>
      </c>
    </row>
    <row r="107" spans="1:2" x14ac:dyDescent="0.2">
      <c r="A107">
        <v>2</v>
      </c>
      <c r="B107" t="s">
        <v>4</v>
      </c>
    </row>
    <row r="108" spans="1:2" x14ac:dyDescent="0.2">
      <c r="A108">
        <v>2</v>
      </c>
      <c r="B108" t="s">
        <v>8</v>
      </c>
    </row>
    <row r="109" spans="1:2" x14ac:dyDescent="0.2">
      <c r="A109">
        <v>2</v>
      </c>
      <c r="B109" t="s">
        <v>8</v>
      </c>
    </row>
    <row r="110" spans="1:2" x14ac:dyDescent="0.2">
      <c r="A110">
        <v>2</v>
      </c>
      <c r="B110" t="s">
        <v>5</v>
      </c>
    </row>
    <row r="111" spans="1:2" x14ac:dyDescent="0.2">
      <c r="A111">
        <v>2</v>
      </c>
      <c r="B111" t="s">
        <v>4</v>
      </c>
    </row>
    <row r="112" spans="1:2" x14ac:dyDescent="0.2">
      <c r="A112">
        <v>2</v>
      </c>
      <c r="B112" t="s">
        <v>5</v>
      </c>
    </row>
    <row r="113" spans="1:2" x14ac:dyDescent="0.2">
      <c r="A113">
        <v>2</v>
      </c>
      <c r="B113" t="s">
        <v>5</v>
      </c>
    </row>
    <row r="114" spans="1:2" x14ac:dyDescent="0.2">
      <c r="A114">
        <v>2</v>
      </c>
      <c r="B114" t="s">
        <v>8</v>
      </c>
    </row>
    <row r="115" spans="1:2" x14ac:dyDescent="0.2">
      <c r="A115">
        <v>2</v>
      </c>
      <c r="B115" t="s">
        <v>4</v>
      </c>
    </row>
    <row r="116" spans="1:2" x14ac:dyDescent="0.2">
      <c r="A116">
        <v>2</v>
      </c>
      <c r="B116" t="s">
        <v>4</v>
      </c>
    </row>
    <row r="117" spans="1:2" x14ac:dyDescent="0.2">
      <c r="A117">
        <v>2</v>
      </c>
      <c r="B117" t="s">
        <v>5</v>
      </c>
    </row>
    <row r="118" spans="1:2" x14ac:dyDescent="0.2">
      <c r="A118">
        <v>2</v>
      </c>
      <c r="B118" t="s">
        <v>5</v>
      </c>
    </row>
    <row r="119" spans="1:2" x14ac:dyDescent="0.2">
      <c r="A119">
        <v>2</v>
      </c>
      <c r="B119" t="s">
        <v>5</v>
      </c>
    </row>
    <row r="120" spans="1:2" x14ac:dyDescent="0.2">
      <c r="A120">
        <v>2</v>
      </c>
      <c r="B120" t="s">
        <v>5</v>
      </c>
    </row>
    <row r="121" spans="1:2" x14ac:dyDescent="0.2">
      <c r="A121">
        <v>2</v>
      </c>
      <c r="B121" t="s">
        <v>4</v>
      </c>
    </row>
    <row r="122" spans="1:2" x14ac:dyDescent="0.2">
      <c r="A122">
        <v>2</v>
      </c>
      <c r="B122" t="s">
        <v>4</v>
      </c>
    </row>
    <row r="123" spans="1:2" x14ac:dyDescent="0.2">
      <c r="A123">
        <v>2</v>
      </c>
      <c r="B123" t="s">
        <v>4</v>
      </c>
    </row>
    <row r="124" spans="1:2" x14ac:dyDescent="0.2">
      <c r="A124">
        <v>2</v>
      </c>
      <c r="B124" t="s">
        <v>5</v>
      </c>
    </row>
    <row r="125" spans="1:2" x14ac:dyDescent="0.2">
      <c r="A125">
        <v>2</v>
      </c>
      <c r="B125" t="s">
        <v>5</v>
      </c>
    </row>
    <row r="126" spans="1:2" x14ac:dyDescent="0.2">
      <c r="A126">
        <v>2</v>
      </c>
      <c r="B126" t="s">
        <v>4</v>
      </c>
    </row>
    <row r="127" spans="1:2" x14ac:dyDescent="0.2">
      <c r="A127">
        <v>2</v>
      </c>
      <c r="B127" t="s">
        <v>4</v>
      </c>
    </row>
    <row r="128" spans="1:2" x14ac:dyDescent="0.2">
      <c r="A128">
        <v>2</v>
      </c>
      <c r="B128" t="s">
        <v>8</v>
      </c>
    </row>
    <row r="129" spans="1:2" x14ac:dyDescent="0.2">
      <c r="A129">
        <v>2</v>
      </c>
      <c r="B129" t="s">
        <v>5</v>
      </c>
    </row>
    <row r="130" spans="1:2" x14ac:dyDescent="0.2">
      <c r="A130">
        <v>2</v>
      </c>
      <c r="B130" t="s">
        <v>4</v>
      </c>
    </row>
    <row r="131" spans="1:2" x14ac:dyDescent="0.2">
      <c r="A131">
        <v>2</v>
      </c>
      <c r="B131" t="s">
        <v>8</v>
      </c>
    </row>
    <row r="132" spans="1:2" x14ac:dyDescent="0.2">
      <c r="A132">
        <v>2</v>
      </c>
      <c r="B132" t="s">
        <v>8</v>
      </c>
    </row>
    <row r="133" spans="1:2" x14ac:dyDescent="0.2">
      <c r="A133">
        <v>2</v>
      </c>
      <c r="B133" t="s">
        <v>4</v>
      </c>
    </row>
    <row r="134" spans="1:2" x14ac:dyDescent="0.2">
      <c r="A134">
        <v>2</v>
      </c>
      <c r="B134" t="s">
        <v>5</v>
      </c>
    </row>
    <row r="135" spans="1:2" x14ac:dyDescent="0.2">
      <c r="A135">
        <v>2</v>
      </c>
      <c r="B135" t="s">
        <v>5</v>
      </c>
    </row>
    <row r="136" spans="1:2" x14ac:dyDescent="0.2">
      <c r="A136">
        <v>2</v>
      </c>
      <c r="B136" t="s">
        <v>5</v>
      </c>
    </row>
    <row r="137" spans="1:2" x14ac:dyDescent="0.2">
      <c r="A137">
        <v>2</v>
      </c>
      <c r="B137" t="s">
        <v>4</v>
      </c>
    </row>
    <row r="138" spans="1:2" x14ac:dyDescent="0.2">
      <c r="A138">
        <v>2</v>
      </c>
      <c r="B138" t="s">
        <v>5</v>
      </c>
    </row>
    <row r="139" spans="1:2" x14ac:dyDescent="0.2">
      <c r="A139">
        <v>2</v>
      </c>
      <c r="B139" t="s">
        <v>5</v>
      </c>
    </row>
    <row r="140" spans="1:2" x14ac:dyDescent="0.2">
      <c r="A140">
        <v>2</v>
      </c>
      <c r="B140" t="s">
        <v>8</v>
      </c>
    </row>
    <row r="141" spans="1:2" x14ac:dyDescent="0.2">
      <c r="A141">
        <v>2</v>
      </c>
      <c r="B141" t="s">
        <v>5</v>
      </c>
    </row>
    <row r="142" spans="1:2" x14ac:dyDescent="0.2">
      <c r="A142">
        <v>2</v>
      </c>
      <c r="B142" t="s">
        <v>8</v>
      </c>
    </row>
    <row r="143" spans="1:2" x14ac:dyDescent="0.2">
      <c r="A143">
        <v>2</v>
      </c>
      <c r="B143" t="s">
        <v>4</v>
      </c>
    </row>
    <row r="144" spans="1:2" x14ac:dyDescent="0.2">
      <c r="A144">
        <v>2</v>
      </c>
      <c r="B144" t="s">
        <v>4</v>
      </c>
    </row>
    <row r="145" spans="1:2" x14ac:dyDescent="0.2">
      <c r="A145">
        <v>2</v>
      </c>
      <c r="B145" t="s">
        <v>5</v>
      </c>
    </row>
    <row r="146" spans="1:2" x14ac:dyDescent="0.2">
      <c r="A146">
        <v>2</v>
      </c>
      <c r="B146" t="s">
        <v>5</v>
      </c>
    </row>
    <row r="147" spans="1:2" x14ac:dyDescent="0.2">
      <c r="A147">
        <v>2</v>
      </c>
      <c r="B147" t="s">
        <v>4</v>
      </c>
    </row>
    <row r="148" spans="1:2" x14ac:dyDescent="0.2">
      <c r="A148">
        <v>2</v>
      </c>
      <c r="B148" t="s">
        <v>5</v>
      </c>
    </row>
    <row r="149" spans="1:2" x14ac:dyDescent="0.2">
      <c r="A149">
        <v>2</v>
      </c>
      <c r="B149" t="s">
        <v>8</v>
      </c>
    </row>
    <row r="150" spans="1:2" x14ac:dyDescent="0.2">
      <c r="A150">
        <v>2</v>
      </c>
      <c r="B150" t="s">
        <v>5</v>
      </c>
    </row>
    <row r="151" spans="1:2" x14ac:dyDescent="0.2">
      <c r="A151">
        <v>2</v>
      </c>
      <c r="B151" t="s">
        <v>8</v>
      </c>
    </row>
    <row r="152" spans="1:2" x14ac:dyDescent="0.2">
      <c r="A152">
        <v>2</v>
      </c>
      <c r="B152" t="s">
        <v>5</v>
      </c>
    </row>
    <row r="153" spans="1:2" x14ac:dyDescent="0.2">
      <c r="A153">
        <v>2</v>
      </c>
      <c r="B153" t="s">
        <v>5</v>
      </c>
    </row>
    <row r="154" spans="1:2" x14ac:dyDescent="0.2">
      <c r="A154">
        <v>2</v>
      </c>
      <c r="B154" t="s">
        <v>5</v>
      </c>
    </row>
    <row r="155" spans="1:2" x14ac:dyDescent="0.2">
      <c r="A155">
        <v>2</v>
      </c>
      <c r="B155" t="s">
        <v>5</v>
      </c>
    </row>
    <row r="156" spans="1:2" x14ac:dyDescent="0.2">
      <c r="A156">
        <v>2</v>
      </c>
      <c r="B156" t="s">
        <v>5</v>
      </c>
    </row>
    <row r="157" spans="1:2" x14ac:dyDescent="0.2">
      <c r="A157">
        <v>2</v>
      </c>
      <c r="B157" t="s">
        <v>8</v>
      </c>
    </row>
    <row r="158" spans="1:2" x14ac:dyDescent="0.2">
      <c r="A158">
        <v>2</v>
      </c>
      <c r="B158" t="s">
        <v>4</v>
      </c>
    </row>
    <row r="159" spans="1:2" x14ac:dyDescent="0.2">
      <c r="A159">
        <v>2</v>
      </c>
      <c r="B159" t="s">
        <v>8</v>
      </c>
    </row>
    <row r="160" spans="1:2" x14ac:dyDescent="0.2">
      <c r="A160">
        <v>2</v>
      </c>
      <c r="B160" t="s">
        <v>4</v>
      </c>
    </row>
    <row r="161" spans="1:2" x14ac:dyDescent="0.2">
      <c r="A161">
        <v>2</v>
      </c>
      <c r="B161" t="s">
        <v>4</v>
      </c>
    </row>
    <row r="162" spans="1:2" x14ac:dyDescent="0.2">
      <c r="A162">
        <v>2</v>
      </c>
      <c r="B162" t="s">
        <v>5</v>
      </c>
    </row>
    <row r="163" spans="1:2" x14ac:dyDescent="0.2">
      <c r="A163">
        <v>2</v>
      </c>
      <c r="B163" t="s">
        <v>5</v>
      </c>
    </row>
  </sheetData>
  <mergeCells count="2">
    <mergeCell ref="D27:V35"/>
    <mergeCell ref="A1:H1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workbookViewId="0">
      <selection sqref="A1:G1"/>
    </sheetView>
  </sheetViews>
  <sheetFormatPr baseColWidth="10" defaultColWidth="8.83203125" defaultRowHeight="15" x14ac:dyDescent="0.2"/>
  <cols>
    <col min="1" max="3" width="12" customWidth="1"/>
  </cols>
  <sheetData>
    <row r="1" spans="1:7" ht="19" x14ac:dyDescent="0.25">
      <c r="A1" s="9" t="s">
        <v>13</v>
      </c>
      <c r="B1" s="8"/>
      <c r="C1" s="8"/>
      <c r="D1" s="8"/>
      <c r="E1" s="8"/>
      <c r="F1" s="8"/>
      <c r="G1" s="8"/>
    </row>
    <row r="3" spans="1:7" ht="16" x14ac:dyDescent="0.2">
      <c r="A3" s="1" t="s">
        <v>3</v>
      </c>
    </row>
    <row r="5" spans="1:7" ht="16" x14ac:dyDescent="0.2">
      <c r="B5" s="2" t="s">
        <v>14</v>
      </c>
      <c r="C5" s="2" t="s">
        <v>15</v>
      </c>
    </row>
    <row r="6" spans="1:7" x14ac:dyDescent="0.2">
      <c r="A6" t="s">
        <v>16</v>
      </c>
      <c r="B6">
        <v>8</v>
      </c>
      <c r="C6">
        <v>20</v>
      </c>
    </row>
    <row r="7" spans="1:7" x14ac:dyDescent="0.2">
      <c r="A7" t="s">
        <v>17</v>
      </c>
      <c r="B7">
        <v>22</v>
      </c>
      <c r="C7">
        <v>14</v>
      </c>
    </row>
    <row r="8" spans="1:7" x14ac:dyDescent="0.2">
      <c r="A8" t="s">
        <v>18</v>
      </c>
      <c r="B8">
        <v>26</v>
      </c>
      <c r="C8">
        <v>10</v>
      </c>
    </row>
    <row r="9" spans="1:7" ht="16" x14ac:dyDescent="0.2">
      <c r="A9" s="1" t="s">
        <v>9</v>
      </c>
      <c r="B9" s="1">
        <f>SUM(B6:B8)</f>
        <v>56</v>
      </c>
      <c r="C9" s="1">
        <f>SUM(C6:C8)</f>
        <v>44</v>
      </c>
    </row>
    <row r="11" spans="1:7" ht="16" x14ac:dyDescent="0.2">
      <c r="A11" s="1" t="s">
        <v>10</v>
      </c>
    </row>
    <row r="13" spans="1:7" ht="16" x14ac:dyDescent="0.2">
      <c r="B13" s="3" t="s">
        <v>14</v>
      </c>
      <c r="C13" s="3" t="s">
        <v>15</v>
      </c>
    </row>
    <row r="14" spans="1:7" x14ac:dyDescent="0.2">
      <c r="A14" t="s">
        <v>16</v>
      </c>
      <c r="B14" s="4">
        <f t="shared" ref="B14:C16" si="0">100*B6/B$9</f>
        <v>14.285714285714286</v>
      </c>
      <c r="C14" s="4">
        <f t="shared" si="0"/>
        <v>45.454545454545453</v>
      </c>
    </row>
    <row r="15" spans="1:7" x14ac:dyDescent="0.2">
      <c r="A15" t="s">
        <v>17</v>
      </c>
      <c r="B15" s="4">
        <f t="shared" si="0"/>
        <v>39.285714285714285</v>
      </c>
      <c r="C15" s="4">
        <f t="shared" si="0"/>
        <v>31.818181818181817</v>
      </c>
    </row>
    <row r="16" spans="1:7" x14ac:dyDescent="0.2">
      <c r="A16" t="s">
        <v>18</v>
      </c>
      <c r="B16" s="4">
        <f t="shared" si="0"/>
        <v>46.428571428571431</v>
      </c>
      <c r="C16" s="4">
        <f t="shared" si="0"/>
        <v>22.727272727272727</v>
      </c>
    </row>
    <row r="17" spans="1:17" ht="16" x14ac:dyDescent="0.2">
      <c r="A17" s="1" t="s">
        <v>9</v>
      </c>
      <c r="B17" s="4">
        <f>SUM(B14:B16)</f>
        <v>100</v>
      </c>
      <c r="C17" s="4">
        <f>SUM(C14:C16)</f>
        <v>100</v>
      </c>
    </row>
    <row r="20" spans="1:17" ht="16" x14ac:dyDescent="0.2">
      <c r="A20" s="1" t="s">
        <v>11</v>
      </c>
    </row>
    <row r="21" spans="1:17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</sheetData>
  <mergeCells count="2">
    <mergeCell ref="A21:Q30"/>
    <mergeCell ref="A1:G1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3"/>
  <sheetViews>
    <sheetView tabSelected="1" workbookViewId="0">
      <selection activeCell="S64" sqref="S64"/>
    </sheetView>
  </sheetViews>
  <sheetFormatPr baseColWidth="10" defaultColWidth="8.83203125" defaultRowHeight="15" x14ac:dyDescent="0.2"/>
  <cols>
    <col min="4" max="4" width="10" customWidth="1"/>
    <col min="5" max="5" width="8" customWidth="1"/>
    <col min="6" max="6" width="10" customWidth="1"/>
    <col min="8" max="10" width="8" customWidth="1"/>
    <col min="11" max="11" width="10" customWidth="1"/>
  </cols>
  <sheetData>
    <row r="1" spans="1:14" ht="19" x14ac:dyDescent="0.25">
      <c r="A1" s="9" t="s">
        <v>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3" spans="1:14" ht="16" x14ac:dyDescent="0.2">
      <c r="A3" s="1" t="s">
        <v>21</v>
      </c>
      <c r="B3" s="1" t="s">
        <v>22</v>
      </c>
      <c r="D3" s="2" t="s">
        <v>23</v>
      </c>
      <c r="H3" s="1" t="s">
        <v>24</v>
      </c>
    </row>
    <row r="4" spans="1:14" ht="16" x14ac:dyDescent="0.2">
      <c r="A4" t="s">
        <v>8</v>
      </c>
      <c r="B4">
        <v>3.7090000000000001</v>
      </c>
      <c r="E4" t="s">
        <v>25</v>
      </c>
      <c r="F4">
        <f>COUNT(B4:B53)</f>
        <v>50</v>
      </c>
      <c r="H4" s="1" t="s">
        <v>26</v>
      </c>
      <c r="I4" s="1" t="s">
        <v>27</v>
      </c>
      <c r="J4" s="1" t="s">
        <v>28</v>
      </c>
      <c r="K4" s="1" t="s">
        <v>29</v>
      </c>
    </row>
    <row r="5" spans="1:14" x14ac:dyDescent="0.2">
      <c r="A5" t="s">
        <v>8</v>
      </c>
      <c r="B5">
        <v>7.0869999999999997</v>
      </c>
      <c r="E5" t="s">
        <v>30</v>
      </c>
      <c r="F5" s="5">
        <f>AVERAGE(B4:B53)</f>
        <v>5.3411999999999988</v>
      </c>
      <c r="H5">
        <v>0</v>
      </c>
      <c r="I5">
        <f>COUNTIFS(B4:B53,"&gt;="&amp;-2,B4:B53,"&lt;="&amp;0)</f>
        <v>1</v>
      </c>
      <c r="J5">
        <v>-1</v>
      </c>
      <c r="K5" s="6">
        <f t="shared" ref="K5:K11" si="0">I5/I$12</f>
        <v>0.02</v>
      </c>
    </row>
    <row r="6" spans="1:14" x14ac:dyDescent="0.2">
      <c r="A6" t="s">
        <v>8</v>
      </c>
      <c r="B6">
        <v>6.7539999999999996</v>
      </c>
      <c r="E6" t="s">
        <v>31</v>
      </c>
      <c r="F6" s="5">
        <f>STDEV(B4:B53)</f>
        <v>2.5356026132351492</v>
      </c>
      <c r="H6">
        <v>2</v>
      </c>
      <c r="I6">
        <f>COUNTIFS(B4:B53,"&gt;"&amp;0,B4:B53,"&lt;="&amp;2)</f>
        <v>3</v>
      </c>
      <c r="J6">
        <v>1</v>
      </c>
      <c r="K6" s="6">
        <f t="shared" si="0"/>
        <v>0.06</v>
      </c>
    </row>
    <row r="7" spans="1:14" x14ac:dyDescent="0.2">
      <c r="A7" t="s">
        <v>8</v>
      </c>
      <c r="B7">
        <v>8.9939999999999998</v>
      </c>
      <c r="E7" t="s">
        <v>32</v>
      </c>
      <c r="F7" s="5">
        <f>MIN(B4:B53)</f>
        <v>-1.7150000000000001</v>
      </c>
      <c r="H7">
        <v>4</v>
      </c>
      <c r="I7">
        <f>COUNTIFS(B4:B53,"&gt;"&amp;2,B4:B53,"&lt;="&amp;4)</f>
        <v>10</v>
      </c>
      <c r="J7">
        <v>3</v>
      </c>
      <c r="K7" s="6">
        <f t="shared" si="0"/>
        <v>0.2</v>
      </c>
    </row>
    <row r="8" spans="1:14" x14ac:dyDescent="0.2">
      <c r="A8" t="s">
        <v>8</v>
      </c>
      <c r="B8">
        <v>9.077</v>
      </c>
      <c r="E8" t="s">
        <v>33</v>
      </c>
      <c r="F8" s="5">
        <f>MAX(B4:B53)</f>
        <v>10.061999999999999</v>
      </c>
      <c r="H8">
        <v>6</v>
      </c>
      <c r="I8">
        <f>COUNTIFS(B4:B53,"&gt;"&amp;4,B4:B53,"&lt;="&amp;6)</f>
        <v>15</v>
      </c>
      <c r="J8">
        <v>5</v>
      </c>
      <c r="K8" s="6">
        <f t="shared" si="0"/>
        <v>0.3</v>
      </c>
    </row>
    <row r="9" spans="1:14" x14ac:dyDescent="0.2">
      <c r="A9" t="s">
        <v>8</v>
      </c>
      <c r="B9">
        <v>6.4130000000000003</v>
      </c>
      <c r="E9" t="s">
        <v>34</v>
      </c>
      <c r="F9" s="5">
        <f>F8-F7</f>
        <v>11.776999999999999</v>
      </c>
      <c r="H9">
        <v>8</v>
      </c>
      <c r="I9">
        <f>COUNTIFS(B4:B53,"&gt;"&amp;6,B4:B53,"&lt;="&amp;8)</f>
        <v>15</v>
      </c>
      <c r="J9">
        <v>7</v>
      </c>
      <c r="K9" s="6">
        <f t="shared" si="0"/>
        <v>0.3</v>
      </c>
    </row>
    <row r="10" spans="1:14" x14ac:dyDescent="0.2">
      <c r="A10" t="s">
        <v>8</v>
      </c>
      <c r="B10">
        <v>5.8769999999999998</v>
      </c>
      <c r="H10">
        <v>10</v>
      </c>
      <c r="I10">
        <f>COUNTIFS(B4:B53,"&gt;"&amp;8,B4:B53,"&lt;="&amp;10)</f>
        <v>5</v>
      </c>
      <c r="J10">
        <v>9</v>
      </c>
      <c r="K10" s="6">
        <f t="shared" si="0"/>
        <v>0.1</v>
      </c>
    </row>
    <row r="11" spans="1:14" x14ac:dyDescent="0.2">
      <c r="A11" t="s">
        <v>8</v>
      </c>
      <c r="B11">
        <v>2.5720000000000001</v>
      </c>
      <c r="H11">
        <v>12</v>
      </c>
      <c r="I11">
        <f>COUNTIFS(B4:B53,"&gt;"&amp;10,B4:B53,"&lt;="&amp;12)</f>
        <v>1</v>
      </c>
      <c r="J11">
        <v>11</v>
      </c>
      <c r="K11" s="6">
        <f t="shared" si="0"/>
        <v>0.02</v>
      </c>
    </row>
    <row r="12" spans="1:14" ht="16" x14ac:dyDescent="0.2">
      <c r="A12" t="s">
        <v>8</v>
      </c>
      <c r="B12">
        <v>7.52</v>
      </c>
      <c r="H12" s="1" t="s">
        <v>9</v>
      </c>
      <c r="I12">
        <f>SUM(I5:I11)</f>
        <v>50</v>
      </c>
      <c r="J12" t="s">
        <v>9</v>
      </c>
      <c r="K12" s="6">
        <f>SUM(K5:K11)</f>
        <v>1</v>
      </c>
    </row>
    <row r="13" spans="1:14" x14ac:dyDescent="0.2">
      <c r="A13" t="s">
        <v>8</v>
      </c>
      <c r="B13">
        <v>6.8810000000000002</v>
      </c>
    </row>
    <row r="14" spans="1:14" ht="16" x14ac:dyDescent="0.2">
      <c r="A14" t="s">
        <v>8</v>
      </c>
      <c r="B14">
        <v>7.2649999999999997</v>
      </c>
      <c r="D14" s="3" t="s">
        <v>35</v>
      </c>
      <c r="H14" s="1" t="s">
        <v>36</v>
      </c>
    </row>
    <row r="15" spans="1:14" ht="16" x14ac:dyDescent="0.2">
      <c r="A15" t="s">
        <v>8</v>
      </c>
      <c r="B15">
        <v>3.4769999999999999</v>
      </c>
      <c r="E15" t="s">
        <v>25</v>
      </c>
      <c r="F15">
        <f>COUNT(B54:B103)</f>
        <v>50</v>
      </c>
      <c r="H15" s="1" t="s">
        <v>26</v>
      </c>
      <c r="I15" s="1" t="s">
        <v>27</v>
      </c>
      <c r="J15" s="1" t="s">
        <v>28</v>
      </c>
      <c r="K15" s="1" t="s">
        <v>29</v>
      </c>
    </row>
    <row r="16" spans="1:14" x14ac:dyDescent="0.2">
      <c r="A16" t="s">
        <v>8</v>
      </c>
      <c r="B16">
        <v>3.7549999999999999</v>
      </c>
      <c r="E16" t="s">
        <v>30</v>
      </c>
      <c r="F16" s="5">
        <f>AVERAGE(B54:B103)</f>
        <v>3.709960000000001</v>
      </c>
      <c r="H16">
        <v>-4</v>
      </c>
      <c r="I16">
        <f>COUNTIFS(B54:B103,"&gt;="&amp;-6,B54:B103,"&lt;="&amp;-4)</f>
        <v>1</v>
      </c>
      <c r="J16">
        <v>-5</v>
      </c>
      <c r="K16" s="6">
        <f t="shared" ref="K16:K24" si="1">I16/I$25</f>
        <v>0.02</v>
      </c>
    </row>
    <row r="17" spans="1:23" x14ac:dyDescent="0.2">
      <c r="A17" t="s">
        <v>8</v>
      </c>
      <c r="B17">
        <v>8.76</v>
      </c>
      <c r="E17" t="s">
        <v>31</v>
      </c>
      <c r="F17" s="5">
        <f>STDEV(B54:B103)</f>
        <v>2.7690419986349206</v>
      </c>
      <c r="H17">
        <v>-2</v>
      </c>
      <c r="I17">
        <f>COUNTIFS(B54:B103,"&gt;"&amp;-4,B54:B103,"&lt;="&amp;-2)</f>
        <v>0</v>
      </c>
      <c r="J17">
        <v>-3</v>
      </c>
      <c r="K17" s="6">
        <f t="shared" si="1"/>
        <v>0</v>
      </c>
    </row>
    <row r="18" spans="1:23" x14ac:dyDescent="0.2">
      <c r="A18" t="s">
        <v>8</v>
      </c>
      <c r="B18">
        <v>7.032</v>
      </c>
      <c r="E18" t="s">
        <v>32</v>
      </c>
      <c r="F18" s="5">
        <f>MIN(B54:B103)</f>
        <v>-4.1479999999999997</v>
      </c>
      <c r="H18">
        <v>0</v>
      </c>
      <c r="I18">
        <f>COUNTIFS(B54:B103,"&gt;"&amp;-2,B54:B103,"&lt;="&amp;0)</f>
        <v>2</v>
      </c>
      <c r="J18">
        <v>-1</v>
      </c>
      <c r="K18" s="6">
        <f t="shared" si="1"/>
        <v>0.04</v>
      </c>
    </row>
    <row r="19" spans="1:23" x14ac:dyDescent="0.2">
      <c r="A19" t="s">
        <v>8</v>
      </c>
      <c r="B19">
        <v>9.0519999999999996</v>
      </c>
      <c r="E19" t="s">
        <v>33</v>
      </c>
      <c r="F19" s="5">
        <f>MAX(B54:B103)</f>
        <v>10.539</v>
      </c>
      <c r="H19">
        <v>2</v>
      </c>
      <c r="I19">
        <f>COUNTIFS(B54:B103,"&gt;"&amp;0,B54:B103,"&lt;="&amp;2)</f>
        <v>10</v>
      </c>
      <c r="J19">
        <v>1</v>
      </c>
      <c r="K19" s="6">
        <f t="shared" si="1"/>
        <v>0.2</v>
      </c>
    </row>
    <row r="20" spans="1:23" x14ac:dyDescent="0.2">
      <c r="A20" t="s">
        <v>8</v>
      </c>
      <c r="B20">
        <v>10.061999999999999</v>
      </c>
      <c r="E20" t="s">
        <v>34</v>
      </c>
      <c r="F20" s="5">
        <f>F19-F18</f>
        <v>14.686999999999999</v>
      </c>
      <c r="H20">
        <v>4</v>
      </c>
      <c r="I20">
        <f>COUNTIFS(B54:B103,"&gt;"&amp;2,B54:B103,"&lt;="&amp;4)</f>
        <v>15</v>
      </c>
      <c r="J20">
        <v>3</v>
      </c>
      <c r="K20" s="6">
        <f t="shared" si="1"/>
        <v>0.3</v>
      </c>
    </row>
    <row r="21" spans="1:23" x14ac:dyDescent="0.2">
      <c r="A21" t="s">
        <v>8</v>
      </c>
      <c r="B21">
        <v>4.84</v>
      </c>
      <c r="H21">
        <v>6</v>
      </c>
      <c r="I21">
        <f>COUNTIFS(B54:B103,"&gt;"&amp;4,B54:B103,"&lt;="&amp;6)</f>
        <v>11</v>
      </c>
      <c r="J21">
        <v>5</v>
      </c>
      <c r="K21" s="6">
        <f t="shared" si="1"/>
        <v>0.22</v>
      </c>
    </row>
    <row r="22" spans="1:23" x14ac:dyDescent="0.2">
      <c r="A22" t="s">
        <v>8</v>
      </c>
      <c r="B22">
        <v>6.4489999999999998</v>
      </c>
      <c r="H22">
        <v>8</v>
      </c>
      <c r="I22">
        <f>COUNTIFS(B54:B103,"&gt;"&amp;6,B54:B103,"&lt;="&amp;8)</f>
        <v>8</v>
      </c>
      <c r="J22">
        <v>7</v>
      </c>
      <c r="K22" s="6">
        <f t="shared" si="1"/>
        <v>0.16</v>
      </c>
    </row>
    <row r="23" spans="1:23" x14ac:dyDescent="0.2">
      <c r="A23" t="s">
        <v>8</v>
      </c>
      <c r="B23">
        <v>9.0190000000000001</v>
      </c>
      <c r="H23">
        <v>10</v>
      </c>
      <c r="I23">
        <f>COUNTIFS(B54:B103,"&gt;"&amp;8,B54:B103,"&lt;="&amp;10)</f>
        <v>2</v>
      </c>
      <c r="J23">
        <v>9</v>
      </c>
      <c r="K23" s="6">
        <f t="shared" si="1"/>
        <v>0.04</v>
      </c>
    </row>
    <row r="24" spans="1:23" x14ac:dyDescent="0.2">
      <c r="A24" t="s">
        <v>8</v>
      </c>
      <c r="B24">
        <v>-1.7150000000000001</v>
      </c>
      <c r="H24">
        <v>12</v>
      </c>
      <c r="I24">
        <f>COUNTIFS(B54:B103,"&gt;"&amp;10,B54:B103,"&lt;="&amp;12)</f>
        <v>1</v>
      </c>
      <c r="J24">
        <v>11</v>
      </c>
      <c r="K24" s="6">
        <f t="shared" si="1"/>
        <v>0.02</v>
      </c>
    </row>
    <row r="25" spans="1:23" ht="16" x14ac:dyDescent="0.2">
      <c r="A25" t="s">
        <v>8</v>
      </c>
      <c r="B25">
        <v>4.718</v>
      </c>
      <c r="H25" s="1" t="s">
        <v>9</v>
      </c>
      <c r="I25">
        <f>SUM(I16:I24)</f>
        <v>50</v>
      </c>
      <c r="J25" t="s">
        <v>9</v>
      </c>
      <c r="K25" s="6">
        <f>SUM(K16:K24)</f>
        <v>1</v>
      </c>
    </row>
    <row r="26" spans="1:23" x14ac:dyDescent="0.2">
      <c r="A26" t="s">
        <v>8</v>
      </c>
      <c r="B26">
        <v>4.0069999999999997</v>
      </c>
    </row>
    <row r="27" spans="1:23" x14ac:dyDescent="0.2">
      <c r="A27" t="s">
        <v>8</v>
      </c>
      <c r="B27">
        <v>7.2409999999999997</v>
      </c>
    </row>
    <row r="28" spans="1:23" ht="16" x14ac:dyDescent="0.2">
      <c r="A28" t="s">
        <v>8</v>
      </c>
      <c r="B28">
        <v>2.1280000000000001</v>
      </c>
      <c r="D28" s="1" t="s">
        <v>11</v>
      </c>
    </row>
    <row r="29" spans="1:23" x14ac:dyDescent="0.2">
      <c r="A29" t="s">
        <v>8</v>
      </c>
      <c r="B29">
        <v>6.968</v>
      </c>
      <c r="D29" s="7" t="s">
        <v>37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x14ac:dyDescent="0.2">
      <c r="A30" t="s">
        <v>8</v>
      </c>
      <c r="B30">
        <v>4.8529999999999998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2">
      <c r="A31" t="s">
        <v>8</v>
      </c>
      <c r="B31">
        <v>5.5E-2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x14ac:dyDescent="0.2">
      <c r="A32" t="s">
        <v>8</v>
      </c>
      <c r="B32">
        <v>2.68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x14ac:dyDescent="0.2">
      <c r="A33" t="s">
        <v>8</v>
      </c>
      <c r="B33">
        <v>3.746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x14ac:dyDescent="0.2">
      <c r="A34" t="s">
        <v>8</v>
      </c>
      <c r="B34">
        <v>7.0330000000000004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x14ac:dyDescent="0.2">
      <c r="A35" t="s">
        <v>8</v>
      </c>
      <c r="B35">
        <v>5.0330000000000004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x14ac:dyDescent="0.2">
      <c r="A36" t="s">
        <v>8</v>
      </c>
      <c r="B36">
        <v>5.569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x14ac:dyDescent="0.2">
      <c r="A37" t="s">
        <v>8</v>
      </c>
      <c r="B37">
        <v>6.7119999999999997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x14ac:dyDescent="0.2">
      <c r="A38" t="s">
        <v>8</v>
      </c>
      <c r="B38">
        <v>3.6629999999999998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2">
      <c r="A39" t="s">
        <v>8</v>
      </c>
      <c r="B39">
        <v>2.7410000000000001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x14ac:dyDescent="0.2">
      <c r="A40" t="s">
        <v>8</v>
      </c>
      <c r="B40">
        <v>6.2560000000000002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x14ac:dyDescent="0.2">
      <c r="A41" t="s">
        <v>8</v>
      </c>
      <c r="B41">
        <v>5.3490000000000002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x14ac:dyDescent="0.2">
      <c r="A42" t="s">
        <v>8</v>
      </c>
      <c r="B42">
        <v>7.3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x14ac:dyDescent="0.2">
      <c r="A43" t="s">
        <v>8</v>
      </c>
      <c r="B43">
        <v>5.4450000000000003</v>
      </c>
    </row>
    <row r="44" spans="1:23" x14ac:dyDescent="0.2">
      <c r="A44" t="s">
        <v>8</v>
      </c>
      <c r="B44">
        <v>4.97</v>
      </c>
    </row>
    <row r="45" spans="1:23" x14ac:dyDescent="0.2">
      <c r="A45" t="s">
        <v>8</v>
      </c>
      <c r="B45">
        <v>3.613</v>
      </c>
    </row>
    <row r="46" spans="1:23" x14ac:dyDescent="0.2">
      <c r="A46" t="s">
        <v>8</v>
      </c>
      <c r="B46">
        <v>7.5679999999999996</v>
      </c>
    </row>
    <row r="47" spans="1:23" x14ac:dyDescent="0.2">
      <c r="A47" t="s">
        <v>8</v>
      </c>
      <c r="B47">
        <v>5.8609999999999998</v>
      </c>
    </row>
    <row r="48" spans="1:23" x14ac:dyDescent="0.2">
      <c r="A48" t="s">
        <v>8</v>
      </c>
      <c r="B48">
        <v>4.157</v>
      </c>
    </row>
    <row r="49" spans="1:2" x14ac:dyDescent="0.2">
      <c r="A49" t="s">
        <v>8</v>
      </c>
      <c r="B49">
        <v>0.20300000000000001</v>
      </c>
    </row>
    <row r="50" spans="1:2" x14ac:dyDescent="0.2">
      <c r="A50" t="s">
        <v>8</v>
      </c>
      <c r="B50">
        <v>4.4409999999999998</v>
      </c>
    </row>
    <row r="51" spans="1:2" x14ac:dyDescent="0.2">
      <c r="A51" t="s">
        <v>8</v>
      </c>
      <c r="B51">
        <v>5.875</v>
      </c>
    </row>
    <row r="52" spans="1:2" x14ac:dyDescent="0.2">
      <c r="A52" t="s">
        <v>8</v>
      </c>
      <c r="B52">
        <v>5.7149999999999999</v>
      </c>
    </row>
    <row r="53" spans="1:2" x14ac:dyDescent="0.2">
      <c r="A53" t="s">
        <v>8</v>
      </c>
      <c r="B53">
        <v>0.28000000000000003</v>
      </c>
    </row>
    <row r="54" spans="1:2" x14ac:dyDescent="0.2">
      <c r="A54" t="s">
        <v>4</v>
      </c>
      <c r="B54">
        <v>-1.087</v>
      </c>
    </row>
    <row r="55" spans="1:2" x14ac:dyDescent="0.2">
      <c r="A55" t="s">
        <v>4</v>
      </c>
      <c r="B55">
        <v>1.819</v>
      </c>
    </row>
    <row r="56" spans="1:2" x14ac:dyDescent="0.2">
      <c r="A56" t="s">
        <v>4</v>
      </c>
      <c r="B56">
        <v>7.3999999999999996E-2</v>
      </c>
    </row>
    <row r="57" spans="1:2" x14ac:dyDescent="0.2">
      <c r="A57" t="s">
        <v>4</v>
      </c>
      <c r="B57">
        <v>1.7549999999999999</v>
      </c>
    </row>
    <row r="58" spans="1:2" x14ac:dyDescent="0.2">
      <c r="A58" t="s">
        <v>4</v>
      </c>
      <c r="B58">
        <v>1.889</v>
      </c>
    </row>
    <row r="59" spans="1:2" x14ac:dyDescent="0.2">
      <c r="A59" t="s">
        <v>4</v>
      </c>
      <c r="B59">
        <v>3.089</v>
      </c>
    </row>
    <row r="60" spans="1:2" x14ac:dyDescent="0.2">
      <c r="A60" t="s">
        <v>4</v>
      </c>
      <c r="B60">
        <v>4.008</v>
      </c>
    </row>
    <row r="61" spans="1:2" x14ac:dyDescent="0.2">
      <c r="A61" t="s">
        <v>4</v>
      </c>
      <c r="B61">
        <v>4.5510000000000002</v>
      </c>
    </row>
    <row r="62" spans="1:2" x14ac:dyDescent="0.2">
      <c r="A62" t="s">
        <v>4</v>
      </c>
      <c r="B62">
        <v>1.3720000000000001</v>
      </c>
    </row>
    <row r="63" spans="1:2" x14ac:dyDescent="0.2">
      <c r="A63" t="s">
        <v>4</v>
      </c>
      <c r="B63">
        <v>3.4129999999999998</v>
      </c>
    </row>
    <row r="64" spans="1:2" x14ac:dyDescent="0.2">
      <c r="A64" t="s">
        <v>4</v>
      </c>
      <c r="B64">
        <v>-4.1479999999999997</v>
      </c>
    </row>
    <row r="65" spans="1:2" x14ac:dyDescent="0.2">
      <c r="A65" t="s">
        <v>4</v>
      </c>
      <c r="B65">
        <v>2.823</v>
      </c>
    </row>
    <row r="66" spans="1:2" x14ac:dyDescent="0.2">
      <c r="A66" t="s">
        <v>4</v>
      </c>
      <c r="B66">
        <v>2.8650000000000002</v>
      </c>
    </row>
    <row r="67" spans="1:2" x14ac:dyDescent="0.2">
      <c r="A67" t="s">
        <v>4</v>
      </c>
      <c r="B67">
        <v>4.3689999999999998</v>
      </c>
    </row>
    <row r="68" spans="1:2" x14ac:dyDescent="0.2">
      <c r="A68" t="s">
        <v>4</v>
      </c>
      <c r="B68">
        <v>6.3369999999999997</v>
      </c>
    </row>
    <row r="69" spans="1:2" x14ac:dyDescent="0.2">
      <c r="A69" t="s">
        <v>4</v>
      </c>
      <c r="B69">
        <v>6.3079999999999998</v>
      </c>
    </row>
    <row r="70" spans="1:2" x14ac:dyDescent="0.2">
      <c r="A70" t="s">
        <v>4</v>
      </c>
      <c r="B70">
        <v>3.4940000000000002</v>
      </c>
    </row>
    <row r="71" spans="1:2" x14ac:dyDescent="0.2">
      <c r="A71" t="s">
        <v>4</v>
      </c>
      <c r="B71">
        <v>10.539</v>
      </c>
    </row>
    <row r="72" spans="1:2" x14ac:dyDescent="0.2">
      <c r="A72" t="s">
        <v>4</v>
      </c>
      <c r="B72">
        <v>3.84</v>
      </c>
    </row>
    <row r="73" spans="1:2" x14ac:dyDescent="0.2">
      <c r="A73" t="s">
        <v>4</v>
      </c>
      <c r="B73">
        <v>5.1230000000000002</v>
      </c>
    </row>
    <row r="74" spans="1:2" x14ac:dyDescent="0.2">
      <c r="A74" t="s">
        <v>4</v>
      </c>
      <c r="B74">
        <v>5.4850000000000003</v>
      </c>
    </row>
    <row r="75" spans="1:2" x14ac:dyDescent="0.2">
      <c r="A75" t="s">
        <v>4</v>
      </c>
      <c r="B75">
        <v>-1.8939999999999999</v>
      </c>
    </row>
    <row r="76" spans="1:2" x14ac:dyDescent="0.2">
      <c r="A76" t="s">
        <v>4</v>
      </c>
      <c r="B76">
        <v>8.016</v>
      </c>
    </row>
    <row r="77" spans="1:2" x14ac:dyDescent="0.2">
      <c r="A77" t="s">
        <v>4</v>
      </c>
      <c r="B77">
        <v>2.31</v>
      </c>
    </row>
    <row r="78" spans="1:2" x14ac:dyDescent="0.2">
      <c r="A78" t="s">
        <v>4</v>
      </c>
      <c r="B78">
        <v>3.8820000000000001</v>
      </c>
    </row>
    <row r="79" spans="1:2" x14ac:dyDescent="0.2">
      <c r="A79" t="s">
        <v>4</v>
      </c>
      <c r="B79">
        <v>7.03</v>
      </c>
    </row>
    <row r="80" spans="1:2" x14ac:dyDescent="0.2">
      <c r="A80" t="s">
        <v>4</v>
      </c>
      <c r="B80">
        <v>7.7270000000000003</v>
      </c>
    </row>
    <row r="81" spans="1:2" x14ac:dyDescent="0.2">
      <c r="A81" t="s">
        <v>4</v>
      </c>
      <c r="B81">
        <v>0.105</v>
      </c>
    </row>
    <row r="82" spans="1:2" x14ac:dyDescent="0.2">
      <c r="A82" t="s">
        <v>4</v>
      </c>
      <c r="B82">
        <v>3.65</v>
      </c>
    </row>
    <row r="83" spans="1:2" x14ac:dyDescent="0.2">
      <c r="A83" t="s">
        <v>4</v>
      </c>
      <c r="B83">
        <v>4.5469999999999997</v>
      </c>
    </row>
    <row r="84" spans="1:2" x14ac:dyDescent="0.2">
      <c r="A84" t="s">
        <v>4</v>
      </c>
      <c r="B84">
        <v>4.9850000000000003</v>
      </c>
    </row>
    <row r="85" spans="1:2" x14ac:dyDescent="0.2">
      <c r="A85" t="s">
        <v>4</v>
      </c>
      <c r="B85">
        <v>5.1589999999999998</v>
      </c>
    </row>
    <row r="86" spans="1:2" x14ac:dyDescent="0.2">
      <c r="A86" t="s">
        <v>4</v>
      </c>
      <c r="B86">
        <v>4.76</v>
      </c>
    </row>
    <row r="87" spans="1:2" x14ac:dyDescent="0.2">
      <c r="A87" t="s">
        <v>4</v>
      </c>
      <c r="B87">
        <v>4.9340000000000002</v>
      </c>
    </row>
    <row r="88" spans="1:2" x14ac:dyDescent="0.2">
      <c r="A88" t="s">
        <v>4</v>
      </c>
      <c r="B88">
        <v>3.1059999999999999</v>
      </c>
    </row>
    <row r="89" spans="1:2" x14ac:dyDescent="0.2">
      <c r="A89" t="s">
        <v>4</v>
      </c>
      <c r="B89">
        <v>5.5979999999999999</v>
      </c>
    </row>
    <row r="90" spans="1:2" x14ac:dyDescent="0.2">
      <c r="A90" t="s">
        <v>4</v>
      </c>
      <c r="B90">
        <v>2.1619999999999999</v>
      </c>
    </row>
    <row r="91" spans="1:2" x14ac:dyDescent="0.2">
      <c r="A91" t="s">
        <v>4</v>
      </c>
      <c r="B91">
        <v>6.52</v>
      </c>
    </row>
    <row r="92" spans="1:2" x14ac:dyDescent="0.2">
      <c r="A92" t="s">
        <v>4</v>
      </c>
      <c r="B92">
        <v>7.0460000000000003</v>
      </c>
    </row>
    <row r="93" spans="1:2" x14ac:dyDescent="0.2">
      <c r="A93" t="s">
        <v>4</v>
      </c>
      <c r="B93">
        <v>1.7569999999999999</v>
      </c>
    </row>
    <row r="94" spans="1:2" x14ac:dyDescent="0.2">
      <c r="A94" t="s">
        <v>4</v>
      </c>
      <c r="B94">
        <v>1.8480000000000001</v>
      </c>
    </row>
    <row r="95" spans="1:2" x14ac:dyDescent="0.2">
      <c r="A95" t="s">
        <v>4</v>
      </c>
      <c r="B95">
        <v>1.0960000000000001</v>
      </c>
    </row>
    <row r="96" spans="1:2" x14ac:dyDescent="0.2">
      <c r="A96" t="s">
        <v>4</v>
      </c>
      <c r="B96">
        <v>2.145</v>
      </c>
    </row>
    <row r="97" spans="1:2" x14ac:dyDescent="0.2">
      <c r="A97" t="s">
        <v>4</v>
      </c>
      <c r="B97">
        <v>8.4350000000000005</v>
      </c>
    </row>
    <row r="98" spans="1:2" x14ac:dyDescent="0.2">
      <c r="A98" t="s">
        <v>4</v>
      </c>
      <c r="B98">
        <v>6.0990000000000002</v>
      </c>
    </row>
    <row r="99" spans="1:2" x14ac:dyDescent="0.2">
      <c r="A99" t="s">
        <v>4</v>
      </c>
      <c r="B99">
        <v>3.972</v>
      </c>
    </row>
    <row r="100" spans="1:2" x14ac:dyDescent="0.2">
      <c r="A100" t="s">
        <v>4</v>
      </c>
      <c r="B100">
        <v>2.4089999999999998</v>
      </c>
    </row>
    <row r="101" spans="1:2" x14ac:dyDescent="0.2">
      <c r="A101" t="s">
        <v>4</v>
      </c>
      <c r="B101">
        <v>0.56899999999999995</v>
      </c>
    </row>
    <row r="102" spans="1:2" x14ac:dyDescent="0.2">
      <c r="A102" t="s">
        <v>4</v>
      </c>
      <c r="B102">
        <v>7.0129999999999999</v>
      </c>
    </row>
    <row r="103" spans="1:2" x14ac:dyDescent="0.2">
      <c r="A103" t="s">
        <v>4</v>
      </c>
      <c r="B103">
        <v>2.5939999999999999</v>
      </c>
    </row>
  </sheetData>
  <mergeCells count="2">
    <mergeCell ref="D29:W42"/>
    <mergeCell ref="A1:N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Exercise 8.1 - Brand Charts</vt:lpstr>
      <vt:lpstr>Exercise 8.2 - Heather Chart</vt:lpstr>
      <vt:lpstr>Exercise 8.3 - Diet Histograms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Fabian</cp:lastModifiedBy>
  <dcterms:created xsi:type="dcterms:W3CDTF">2026-01-25T18:52:00Z</dcterms:created>
  <dcterms:modified xsi:type="dcterms:W3CDTF">2026-01-25T18:54:38Z</dcterms:modified>
</cp:coreProperties>
</file>